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9" i="19"/>
  <c r="O10"/>
  <c r="O11"/>
  <c r="O12"/>
  <c r="O13"/>
  <c r="O14"/>
  <c r="O15"/>
  <c r="O16"/>
  <c r="O17"/>
  <c r="O18"/>
  <c r="O19"/>
  <c r="O20"/>
  <c r="O21"/>
  <c r="O22"/>
  <c r="O23"/>
  <c r="O24"/>
  <c r="O25"/>
  <c r="O8"/>
  <c r="D31"/>
  <c r="O31" s="1"/>
  <c r="D30"/>
  <c r="O30" s="1"/>
  <c r="O29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26" l="1"/>
  <c r="J32"/>
  <c r="O32"/>
  <c r="O33" s="1"/>
  <c r="O36" s="1"/>
  <c r="I26"/>
  <c r="J26"/>
  <c r="I32"/>
  <c r="J33" l="1"/>
  <c r="J36" s="1"/>
  <c r="I33"/>
  <c r="G33" s="1"/>
  <c r="G36" s="1"/>
</calcChain>
</file>

<file path=xl/sharedStrings.xml><?xml version="1.0" encoding="utf-8"?>
<sst xmlns="http://schemas.openxmlformats.org/spreadsheetml/2006/main" count="107" uniqueCount="70">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</sst>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7" hidden="1" customWidth="1"/>
    <col min="9" max="9" width="16.28515625" style="29" hidden="1" customWidth="1"/>
    <col min="10" max="10" width="13.28515625" style="39" hidden="1" customWidth="1"/>
    <col min="11" max="11" width="15.140625" style="40" hidden="1" customWidth="1"/>
    <col min="12" max="12" width="15.42578125" style="40" hidden="1" customWidth="1"/>
    <col min="13" max="13" width="14.5703125" style="40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F1" s="77" t="s">
        <v>67</v>
      </c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79" t="s">
        <v>69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38" customFormat="1" ht="36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G5" s="12"/>
      <c r="H5" s="31"/>
      <c r="I5" s="32"/>
      <c r="K5" s="10"/>
      <c r="L5" s="10"/>
      <c r="O5" s="12"/>
    </row>
    <row r="6" spans="1:15" ht="20.25" customHeight="1">
      <c r="A6" s="83" t="s">
        <v>34</v>
      </c>
      <c r="B6" s="83"/>
      <c r="C6" s="83"/>
      <c r="D6" s="83"/>
      <c r="E6" s="83"/>
      <c r="F6" s="83"/>
      <c r="G6" s="83"/>
      <c r="H6" s="83"/>
      <c r="I6" s="83"/>
      <c r="K6" s="80" t="s">
        <v>47</v>
      </c>
      <c r="L6" s="81"/>
      <c r="M6" s="81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3">
        <f>I8/G8/E8</f>
        <v>0.33</v>
      </c>
      <c r="K8" s="13"/>
      <c r="L8" s="13"/>
      <c r="M8" s="5"/>
      <c r="O8" s="73">
        <f>J8*1.04*1.092*1.1213</f>
        <v>0.42023453472</v>
      </c>
    </row>
    <row r="9" spans="1:15" ht="31.5">
      <c r="A9" s="13">
        <f t="shared" ref="A9:A25" si="2">A8+1</f>
        <v>2</v>
      </c>
      <c r="B9" s="47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3">
        <f t="shared" ref="J9:J25" si="3">I9/G9/E9</f>
        <v>8.0000000000000016E-2</v>
      </c>
      <c r="K9" s="13"/>
      <c r="L9" s="13"/>
      <c r="M9" s="5"/>
      <c r="O9" s="73">
        <f t="shared" ref="O9:O25" si="4">J9*1.04*1.092*1.1213</f>
        <v>0.10187503872000003</v>
      </c>
    </row>
    <row r="10" spans="1:15" ht="47.25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3">
        <f t="shared" si="3"/>
        <v>0.16000000000000003</v>
      </c>
      <c r="K10" s="13"/>
      <c r="L10" s="13"/>
      <c r="M10" s="5"/>
      <c r="O10" s="73">
        <f t="shared" si="4"/>
        <v>0.20375007744000007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3">
        <f t="shared" si="3"/>
        <v>7.0000000000000007E-2</v>
      </c>
      <c r="K11" s="13"/>
      <c r="L11" s="13"/>
      <c r="M11" s="5"/>
      <c r="O11" s="73">
        <f t="shared" si="4"/>
        <v>8.9140658880000015E-2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3">
        <f t="shared" si="3"/>
        <v>4.0000000000000008E-2</v>
      </c>
      <c r="K12" s="13"/>
      <c r="L12" s="13"/>
      <c r="M12" s="5"/>
      <c r="O12" s="73">
        <f t="shared" si="4"/>
        <v>5.0937519360000016E-2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3">
        <f t="shared" si="3"/>
        <v>0.2</v>
      </c>
      <c r="K13" s="13"/>
      <c r="L13" s="13"/>
      <c r="M13" s="5"/>
      <c r="O13" s="73">
        <f t="shared" si="4"/>
        <v>0.25468759680000003</v>
      </c>
    </row>
    <row r="14" spans="1:15" ht="31.5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3">
        <f t="shared" si="3"/>
        <v>0.18000000000000002</v>
      </c>
      <c r="K14" s="13"/>
      <c r="L14" s="13"/>
      <c r="M14" s="5"/>
      <c r="O14" s="73">
        <f t="shared" si="4"/>
        <v>0.22921883712000005</v>
      </c>
    </row>
    <row r="15" spans="1:15" ht="31.5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3">
        <f t="shared" si="3"/>
        <v>0.19</v>
      </c>
      <c r="K15" s="13"/>
      <c r="L15" s="13"/>
      <c r="M15" s="5"/>
      <c r="O15" s="73">
        <f t="shared" si="4"/>
        <v>0.24195321695999999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3">
        <f t="shared" si="3"/>
        <v>0.52</v>
      </c>
      <c r="K16" s="13"/>
      <c r="L16" s="13"/>
      <c r="M16" s="5"/>
      <c r="O16" s="73">
        <f t="shared" si="4"/>
        <v>0.6621877516800001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3">
        <f t="shared" si="3"/>
        <v>0.44</v>
      </c>
      <c r="K17" s="13"/>
      <c r="L17" s="13"/>
      <c r="M17" s="5"/>
      <c r="O17" s="73">
        <f t="shared" si="4"/>
        <v>0.56031271296000007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3">
        <f t="shared" si="3"/>
        <v>0.05</v>
      </c>
      <c r="K18" s="13"/>
      <c r="L18" s="13"/>
      <c r="M18" s="5"/>
      <c r="O18" s="73">
        <f t="shared" si="4"/>
        <v>6.3671899200000007E-2</v>
      </c>
    </row>
    <row r="19" spans="1:15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3">
        <f t="shared" si="3"/>
        <v>8.0000000000000016E-2</v>
      </c>
      <c r="K19" s="13"/>
      <c r="L19" s="13"/>
      <c r="M19" s="5"/>
      <c r="O19" s="73">
        <f t="shared" si="4"/>
        <v>0.10187503872000003</v>
      </c>
    </row>
    <row r="20" spans="1:15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3">
        <f t="shared" si="3"/>
        <v>0.55000000000000004</v>
      </c>
      <c r="K20" s="13">
        <v>19800</v>
      </c>
      <c r="L20" s="13">
        <f>K20/12/E20</f>
        <v>0.52882920419217339</v>
      </c>
      <c r="M20" s="5"/>
      <c r="O20" s="73">
        <f t="shared" si="4"/>
        <v>0.70039089120000009</v>
      </c>
    </row>
    <row r="21" spans="1:15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3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3">
        <f t="shared" si="4"/>
        <v>1.5535943404799999</v>
      </c>
    </row>
    <row r="22" spans="1:15" ht="47.25">
      <c r="A22" s="13">
        <f t="shared" si="2"/>
        <v>15</v>
      </c>
      <c r="B22" s="72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3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3">
        <f t="shared" si="4"/>
        <v>5.9724241449600006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3">
        <f t="shared" si="3"/>
        <v>1.25</v>
      </c>
      <c r="K23" s="13"/>
      <c r="L23" s="13"/>
      <c r="M23" s="5"/>
      <c r="O23" s="73">
        <f t="shared" si="4"/>
        <v>1.5917974800000001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3">
        <f t="shared" si="3"/>
        <v>0.13</v>
      </c>
      <c r="K24" s="13"/>
      <c r="L24" s="13"/>
      <c r="M24" s="5"/>
      <c r="O24" s="73">
        <f t="shared" si="4"/>
        <v>0.16554693792000003</v>
      </c>
    </row>
    <row r="25" spans="1:15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3">
        <f t="shared" si="3"/>
        <v>1.27</v>
      </c>
      <c r="K25" s="13"/>
      <c r="L25" s="13"/>
      <c r="M25" s="5"/>
      <c r="O25" s="73">
        <f t="shared" si="4"/>
        <v>1.6172662396799999</v>
      </c>
    </row>
    <row r="26" spans="1:15" s="52" customFormat="1">
      <c r="A26" s="82" t="s">
        <v>57</v>
      </c>
      <c r="B26" s="82"/>
      <c r="C26" s="82"/>
      <c r="D26" s="82"/>
      <c r="E26" s="82"/>
      <c r="F26" s="82"/>
      <c r="G26" s="62"/>
      <c r="H26" s="63">
        <f>SUM(H8:H25)</f>
        <v>35725.145000000004</v>
      </c>
      <c r="I26" s="63">
        <f>SUM(I8:I25)</f>
        <v>428701.74</v>
      </c>
      <c r="J26" s="66">
        <f>SUM(J8:J25)</f>
        <v>11.450000000000001</v>
      </c>
      <c r="K26" s="66">
        <f t="shared" ref="K26:O26" si="5">SUM(K8:K25)</f>
        <v>20947.599999999999</v>
      </c>
      <c r="L26" s="66">
        <f t="shared" si="5"/>
        <v>163028.56882920419</v>
      </c>
      <c r="M26" s="66">
        <f t="shared" si="5"/>
        <v>172809.7224</v>
      </c>
      <c r="N26" s="66">
        <f t="shared" si="5"/>
        <v>0</v>
      </c>
      <c r="O26" s="66">
        <f t="shared" si="5"/>
        <v>14.580864916800001</v>
      </c>
    </row>
    <row r="27" spans="1:15" s="38" customFormat="1">
      <c r="A27" s="84" t="s">
        <v>7</v>
      </c>
      <c r="B27" s="84"/>
      <c r="C27" s="84"/>
      <c r="D27" s="84"/>
      <c r="E27" s="84"/>
      <c r="F27" s="84"/>
      <c r="G27" s="84"/>
      <c r="H27" s="84"/>
      <c r="I27" s="84"/>
      <c r="J27" s="41"/>
      <c r="K27" s="41"/>
      <c r="L27" s="41"/>
      <c r="M27" s="42"/>
      <c r="O27" s="75"/>
    </row>
    <row r="28" spans="1:15" s="38" customFormat="1" ht="56.25" customHeight="1">
      <c r="A28" s="53" t="s">
        <v>23</v>
      </c>
      <c r="B28" s="53" t="s">
        <v>24</v>
      </c>
      <c r="C28" s="53" t="s">
        <v>59</v>
      </c>
      <c r="D28" s="53" t="s">
        <v>60</v>
      </c>
      <c r="E28" s="53" t="s">
        <v>61</v>
      </c>
      <c r="F28" s="54" t="s">
        <v>55</v>
      </c>
      <c r="G28" s="54" t="s">
        <v>58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O28" s="33" t="s">
        <v>43</v>
      </c>
    </row>
    <row r="29" spans="1:15" s="38" customFormat="1" ht="41.25" customHeight="1">
      <c r="A29" s="53">
        <v>1</v>
      </c>
      <c r="B29" s="67" t="s">
        <v>7</v>
      </c>
      <c r="C29" s="53" t="s">
        <v>68</v>
      </c>
      <c r="D29" s="53">
        <v>1.35</v>
      </c>
      <c r="E29" s="53">
        <v>3120.1</v>
      </c>
      <c r="F29" s="54" t="s">
        <v>32</v>
      </c>
      <c r="G29" s="54">
        <v>12</v>
      </c>
      <c r="H29" s="55"/>
      <c r="I29" s="56">
        <f>D29*E29*G29</f>
        <v>50545.62</v>
      </c>
      <c r="J29" s="55">
        <f>I29/G29/E29</f>
        <v>1.35</v>
      </c>
      <c r="K29" s="53"/>
      <c r="L29" s="53"/>
      <c r="M29" s="57"/>
      <c r="O29" s="75">
        <f>J29*1.04*1.092*1.1213</f>
        <v>1.7191412784000002</v>
      </c>
    </row>
    <row r="30" spans="1:15" s="38" customFormat="1" ht="36.6" customHeight="1">
      <c r="A30" s="53">
        <v>2</v>
      </c>
      <c r="B30" s="58" t="s">
        <v>10</v>
      </c>
      <c r="C30" s="53" t="s">
        <v>9</v>
      </c>
      <c r="D30" s="78">
        <f>15.97*1.1213</f>
        <v>17.907160999999999</v>
      </c>
      <c r="E30" s="59">
        <v>1450</v>
      </c>
      <c r="F30" s="54" t="s">
        <v>32</v>
      </c>
      <c r="G30" s="54">
        <v>1</v>
      </c>
      <c r="H30" s="60">
        <f>D30*E30</f>
        <v>25965.383449999998</v>
      </c>
      <c r="I30" s="56">
        <f>H30*G30</f>
        <v>25965.383449999998</v>
      </c>
      <c r="J30" s="61">
        <f>I30/12/D5</f>
        <v>0.69349762961657202</v>
      </c>
      <c r="K30" s="53"/>
      <c r="L30" s="53"/>
      <c r="M30" s="57"/>
      <c r="O30" s="75">
        <f>D30*E30/E29/12</f>
        <v>0.69349762961657202</v>
      </c>
    </row>
    <row r="31" spans="1:15" s="38" customFormat="1" ht="34.5" customHeight="1">
      <c r="A31" s="53">
        <f>A30+1</f>
        <v>3</v>
      </c>
      <c r="B31" s="58" t="s">
        <v>11</v>
      </c>
      <c r="C31" s="53" t="s">
        <v>9</v>
      </c>
      <c r="D31" s="78">
        <f>11.52*1.1213</f>
        <v>12.917375999999999</v>
      </c>
      <c r="E31" s="59">
        <v>1450</v>
      </c>
      <c r="F31" s="54" t="s">
        <v>32</v>
      </c>
      <c r="G31" s="54">
        <v>1</v>
      </c>
      <c r="H31" s="60">
        <f>D31*E31</f>
        <v>18730.195199999998</v>
      </c>
      <c r="I31" s="56">
        <f>H31*G31</f>
        <v>18730.195199999998</v>
      </c>
      <c r="J31" s="61">
        <f>I31/12/D5</f>
        <v>0.50025627383737692</v>
      </c>
      <c r="K31" s="53"/>
      <c r="L31" s="53"/>
      <c r="M31" s="57"/>
      <c r="O31" s="75">
        <f>D31*E31/E29/12</f>
        <v>0.50025627383737692</v>
      </c>
    </row>
    <row r="32" spans="1:15" s="52" customFormat="1">
      <c r="A32" s="82" t="s">
        <v>57</v>
      </c>
      <c r="B32" s="82"/>
      <c r="C32" s="82"/>
      <c r="D32" s="82"/>
      <c r="E32" s="82"/>
      <c r="F32" s="82"/>
      <c r="G32" s="65"/>
      <c r="H32" s="63"/>
      <c r="I32" s="66">
        <f>SUM(I29:I31)</f>
        <v>95241.198650000006</v>
      </c>
      <c r="J32" s="64">
        <f>SUM(J29:J31)</f>
        <v>2.5437539034539491</v>
      </c>
      <c r="K32" s="64">
        <f t="shared" ref="K32:O32" si="6">SUM(K29:K31)</f>
        <v>0</v>
      </c>
      <c r="L32" s="64">
        <f t="shared" si="6"/>
        <v>0</v>
      </c>
      <c r="M32" s="64">
        <f t="shared" si="6"/>
        <v>0</v>
      </c>
      <c r="N32" s="64">
        <f t="shared" si="6"/>
        <v>0</v>
      </c>
      <c r="O32" s="64">
        <f t="shared" si="6"/>
        <v>2.9128951818539495</v>
      </c>
    </row>
    <row r="33" spans="1:17" s="52" customFormat="1">
      <c r="A33" s="82" t="s">
        <v>26</v>
      </c>
      <c r="B33" s="82"/>
      <c r="C33" s="82"/>
      <c r="D33" s="82"/>
      <c r="E33" s="82"/>
      <c r="F33" s="82"/>
      <c r="G33" s="62">
        <f>I33/12/E29</f>
        <v>13.99375390345395</v>
      </c>
      <c r="H33" s="63"/>
      <c r="I33" s="66">
        <f>I26+I32</f>
        <v>523942.93865000003</v>
      </c>
      <c r="J33" s="64">
        <f>J26+J32</f>
        <v>13.99375390345395</v>
      </c>
      <c r="K33" s="64">
        <f t="shared" ref="K33:O33" si="7">K26+K32</f>
        <v>20947.599999999999</v>
      </c>
      <c r="L33" s="64">
        <f t="shared" si="7"/>
        <v>163028.56882920419</v>
      </c>
      <c r="M33" s="64">
        <f t="shared" si="7"/>
        <v>172809.7224</v>
      </c>
      <c r="N33" s="64">
        <f t="shared" si="7"/>
        <v>0</v>
      </c>
      <c r="O33" s="64">
        <f t="shared" si="7"/>
        <v>17.493760098653951</v>
      </c>
    </row>
    <row r="34" spans="1:17" s="52" customFormat="1">
      <c r="A34" s="85" t="s">
        <v>62</v>
      </c>
      <c r="B34" s="86"/>
      <c r="C34" s="86"/>
      <c r="D34" s="86"/>
      <c r="E34" s="86"/>
      <c r="F34" s="86"/>
      <c r="G34" s="86"/>
      <c r="H34" s="86"/>
      <c r="I34" s="86"/>
      <c r="J34" s="87"/>
      <c r="K34" s="50"/>
      <c r="L34" s="50"/>
      <c r="M34" s="51"/>
      <c r="O34" s="74"/>
    </row>
    <row r="35" spans="1:17" s="26" customFormat="1" ht="78.75">
      <c r="A35" s="13">
        <v>1</v>
      </c>
      <c r="B35" s="49" t="s">
        <v>66</v>
      </c>
      <c r="C35" s="24" t="s">
        <v>27</v>
      </c>
      <c r="D35" s="25">
        <v>1.06</v>
      </c>
      <c r="E35" s="6">
        <v>3120.1</v>
      </c>
      <c r="F35" s="44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3">
        <f>I35/G35/E35</f>
        <v>1.06</v>
      </c>
      <c r="K35" s="23"/>
      <c r="L35" s="23"/>
      <c r="M35" s="44"/>
      <c r="O35" s="76">
        <v>1.18</v>
      </c>
    </row>
    <row r="36" spans="1:17" s="26" customFormat="1">
      <c r="A36" s="82" t="s">
        <v>65</v>
      </c>
      <c r="B36" s="82"/>
      <c r="C36" s="82"/>
      <c r="D36" s="82"/>
      <c r="E36" s="82"/>
      <c r="F36" s="82"/>
      <c r="G36" s="68">
        <f>G33+D35</f>
        <v>15.05375390345395</v>
      </c>
      <c r="H36" s="69"/>
      <c r="I36" s="70"/>
      <c r="J36" s="71">
        <f>J33+J35</f>
        <v>15.05375390345395</v>
      </c>
      <c r="K36" s="71">
        <f t="shared" ref="K36:O36" si="8">K33+K35</f>
        <v>20947.599999999999</v>
      </c>
      <c r="L36" s="71">
        <f t="shared" si="8"/>
        <v>163028.56882920419</v>
      </c>
      <c r="M36" s="71">
        <f t="shared" si="8"/>
        <v>172809.7224</v>
      </c>
      <c r="N36" s="71">
        <f t="shared" si="8"/>
        <v>0</v>
      </c>
      <c r="O36" s="71">
        <f t="shared" si="8"/>
        <v>18.67376009865395</v>
      </c>
    </row>
    <row r="37" spans="1:17" ht="18" customHeight="1">
      <c r="A37" s="17" t="s">
        <v>31</v>
      </c>
      <c r="B37" s="88" t="s">
        <v>56</v>
      </c>
      <c r="C37" s="88"/>
      <c r="D37" s="88"/>
      <c r="E37" s="88"/>
      <c r="F37" s="88"/>
      <c r="G37" s="88"/>
      <c r="H37" s="88"/>
      <c r="I37" s="88"/>
      <c r="J37" s="89"/>
      <c r="K37" s="89"/>
      <c r="L37" s="89"/>
      <c r="M37" s="89"/>
      <c r="N37" s="89"/>
      <c r="O37" s="89"/>
    </row>
    <row r="38" spans="1:17">
      <c r="A38" s="18"/>
      <c r="B38" s="90"/>
      <c r="C38" s="90"/>
      <c r="D38" s="90"/>
      <c r="E38" s="90"/>
      <c r="F38" s="90"/>
      <c r="G38" s="90"/>
      <c r="H38" s="90"/>
      <c r="I38" s="90"/>
      <c r="J38" s="91"/>
      <c r="K38" s="91"/>
      <c r="L38" s="91"/>
      <c r="M38" s="91"/>
      <c r="N38" s="91"/>
      <c r="O38" s="91"/>
    </row>
    <row r="39" spans="1:17" ht="35.25" customHeight="1">
      <c r="A39" s="18"/>
      <c r="B39" s="90"/>
      <c r="C39" s="90"/>
      <c r="D39" s="90"/>
      <c r="E39" s="90"/>
      <c r="F39" s="90"/>
      <c r="G39" s="90"/>
      <c r="H39" s="90"/>
      <c r="I39" s="90"/>
      <c r="J39" s="91"/>
      <c r="K39" s="91"/>
      <c r="L39" s="91"/>
      <c r="M39" s="91"/>
      <c r="N39" s="91"/>
      <c r="O39" s="91"/>
    </row>
    <row r="40" spans="1:17" ht="29.2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idden="1">
      <c r="A41" s="20"/>
      <c r="B41" s="21"/>
      <c r="C41" s="20"/>
      <c r="D41" s="21" t="s">
        <v>37</v>
      </c>
      <c r="F41" s="22"/>
      <c r="G41" s="22"/>
      <c r="H41" s="35"/>
      <c r="I41" s="36"/>
      <c r="J41" s="45"/>
      <c r="K41" s="7"/>
      <c r="L41" s="7"/>
      <c r="M41" s="46"/>
    </row>
    <row r="42" spans="1:17" s="3" customFormat="1" ht="37.9" hidden="1" customHeight="1">
      <c r="A42" s="20"/>
      <c r="B42" s="20"/>
      <c r="C42" s="20"/>
      <c r="D42" s="21"/>
      <c r="E42" s="20"/>
      <c r="F42" s="22"/>
      <c r="G42" s="22"/>
      <c r="H42" s="35"/>
      <c r="I42" s="36"/>
      <c r="J42" s="45"/>
      <c r="K42" s="7"/>
      <c r="L42" s="7"/>
      <c r="M42" s="46"/>
    </row>
  </sheetData>
  <mergeCells count="10">
    <mergeCell ref="A33:F33"/>
    <mergeCell ref="A34:J34"/>
    <mergeCell ref="A36:F36"/>
    <mergeCell ref="B37:O39"/>
    <mergeCell ref="A3:O4"/>
    <mergeCell ref="K6:M6"/>
    <mergeCell ref="A32:F32"/>
    <mergeCell ref="A6:I6"/>
    <mergeCell ref="A26:F26"/>
    <mergeCell ref="A27:I27"/>
  </mergeCells>
  <phoneticPr fontId="0" type="noConversion"/>
  <pageMargins left="1.2204724409448819" right="0.23622047244094491" top="0.35433070866141736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2023-10-23T11:03:21Z</cp:lastPrinted>
  <dcterms:created xsi:type="dcterms:W3CDTF">1996-10-08T23:32:33Z</dcterms:created>
  <dcterms:modified xsi:type="dcterms:W3CDTF">2023-10-23T11:03:29Z</dcterms:modified>
</cp:coreProperties>
</file>